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showInkAnnotation="0" codeName="ЭтаКнига"/>
  <bookViews>
    <workbookView xWindow="120" yWindow="120" windowWidth="9720" windowHeight="7320"/>
  </bookViews>
  <sheets>
    <sheet name="БАВАРИЯ кол-во дверей нечетное" sheetId="1" r:id="rId1"/>
    <sheet name="МОДЕНА кол-во дверей нечетное" sheetId="2" r:id="rId2"/>
    <sheet name="Сокращения" sheetId="4" r:id="rId3"/>
  </sheets>
  <definedNames>
    <definedName name="наполнение" localSheetId="0">'БАВАРИЯ кол-во дверей нечетное'!$C$56:$C$57</definedName>
    <definedName name="Наполнение">'БАВАРИЯ кол-во дверей нечетное'!$C$56:$C$57</definedName>
    <definedName name="_xlnm.Print_Area" localSheetId="0">'БАВАРИЯ кол-во дверей нечетное'!$A$1:$I$42</definedName>
    <definedName name="стекло_4мм">'БАВАРИЯ кол-во дверей нечетное'!$F$8:$I$8</definedName>
  </definedNames>
  <calcPr calcId="125725" refMode="R1C1"/>
</workbook>
</file>

<file path=xl/calcChain.xml><?xml version="1.0" encoding="utf-8"?>
<calcChain xmlns="http://schemas.openxmlformats.org/spreadsheetml/2006/main">
  <c r="G14" i="1"/>
  <c r="I14"/>
  <c r="D13"/>
  <c r="D13" i="2"/>
  <c r="C33" l="1"/>
  <c r="C34" i="1"/>
  <c r="E13" l="1"/>
  <c r="C32" i="2" l="1"/>
  <c r="C30"/>
  <c r="C29"/>
  <c r="C28"/>
  <c r="G14"/>
  <c r="I13"/>
  <c r="G13"/>
  <c r="E13"/>
  <c r="C26" s="1"/>
  <c r="I14"/>
  <c r="C13"/>
  <c r="C31" i="1"/>
  <c r="C30"/>
  <c r="C13"/>
  <c r="I13" l="1"/>
  <c r="C27"/>
  <c r="C29"/>
  <c r="C33" s="1"/>
  <c r="G13"/>
  <c r="C27" i="2" l="1"/>
  <c r="C28" i="1"/>
  <c r="C32" l="1"/>
  <c r="C37" i="2"/>
  <c r="C37" i="1" l="1"/>
  <c r="C31" i="2"/>
  <c r="C36"/>
  <c r="C38" i="1"/>
</calcChain>
</file>

<file path=xl/sharedStrings.xml><?xml version="1.0" encoding="utf-8"?>
<sst xmlns="http://schemas.openxmlformats.org/spreadsheetml/2006/main" count="199" uniqueCount="101">
  <si>
    <t>№ заказа</t>
  </si>
  <si>
    <t>Высота проёма,        H</t>
  </si>
  <si>
    <t>Ширина проёма,        S</t>
  </si>
  <si>
    <t>Количество дверей,    n</t>
  </si>
  <si>
    <t>Заказчик:</t>
  </si>
  <si>
    <t>Из них Зеркало</t>
  </si>
  <si>
    <t>Заполнение:</t>
  </si>
  <si>
    <t>Цвет профиля</t>
  </si>
  <si>
    <r>
      <t>h</t>
    </r>
    <r>
      <rPr>
        <vertAlign val="subscript"/>
        <sz val="11"/>
        <rFont val="Copperplate Gothic Light"/>
        <family val="2"/>
      </rPr>
      <t>зерк</t>
    </r>
  </si>
  <si>
    <r>
      <t>S</t>
    </r>
    <r>
      <rPr>
        <vertAlign val="subscript"/>
        <sz val="11"/>
        <rFont val="Copperplate Gothic Light"/>
        <family val="2"/>
      </rPr>
      <t>зерк</t>
    </r>
  </si>
  <si>
    <r>
      <t>h</t>
    </r>
    <r>
      <rPr>
        <vertAlign val="subscript"/>
        <sz val="11"/>
        <rFont val="Copperplate Gothic Light"/>
        <family val="2"/>
      </rPr>
      <t>пл</t>
    </r>
  </si>
  <si>
    <r>
      <t>S</t>
    </r>
    <r>
      <rPr>
        <vertAlign val="subscript"/>
        <sz val="11"/>
        <rFont val="Copperplate Gothic Light"/>
        <family val="2"/>
      </rPr>
      <t>пл</t>
    </r>
  </si>
  <si>
    <t>кол-во</t>
  </si>
  <si>
    <t>размер</t>
  </si>
  <si>
    <t>остаток</t>
  </si>
  <si>
    <t>"Н"-профиль из:</t>
  </si>
  <si>
    <t xml:space="preserve">верхняя направляющая </t>
  </si>
  <si>
    <t>нижняя направляющая</t>
  </si>
  <si>
    <t>площадь зеркала</t>
  </si>
  <si>
    <t>_______________________________</t>
  </si>
  <si>
    <t>_______________</t>
  </si>
  <si>
    <t>фамилия</t>
  </si>
  <si>
    <t>подпись</t>
  </si>
  <si>
    <r>
      <t>Ширина двери в сборе S</t>
    </r>
    <r>
      <rPr>
        <vertAlign val="subscript"/>
        <sz val="11"/>
        <rFont val="Copperplate Gothic Light"/>
        <family val="2"/>
      </rPr>
      <t>д</t>
    </r>
  </si>
  <si>
    <t>Вертикальный профиль</t>
  </si>
  <si>
    <t>Наполнение</t>
  </si>
  <si>
    <t>Графит Матовый</t>
  </si>
  <si>
    <t>Дымчатый Серый</t>
  </si>
  <si>
    <t>БАВАРИЯ</t>
  </si>
  <si>
    <t>плита</t>
  </si>
  <si>
    <t>наполнение</t>
  </si>
  <si>
    <r>
      <t>Ширина нижнего и верхнего горизонтов S</t>
    </r>
    <r>
      <rPr>
        <vertAlign val="subscript"/>
        <sz val="11"/>
        <rFont val="Copperplate Gothic Light"/>
        <family val="2"/>
      </rPr>
      <t>пр</t>
    </r>
  </si>
  <si>
    <t>Количество накладок</t>
  </si>
  <si>
    <t>уплотнитель</t>
  </si>
  <si>
    <r>
      <t>Высота двери в сборе h</t>
    </r>
    <r>
      <rPr>
        <vertAlign val="subscript"/>
        <sz val="11"/>
        <rFont val="Copperplate Gothic Light"/>
        <family val="2"/>
      </rPr>
      <t xml:space="preserve">р   </t>
    </r>
  </si>
  <si>
    <t>стекло/зеркало 4мм</t>
  </si>
  <si>
    <t>ШС</t>
  </si>
  <si>
    <t>ВП</t>
  </si>
  <si>
    <t>высота проёма</t>
  </si>
  <si>
    <t>ширина проёма</t>
  </si>
  <si>
    <t>ШП</t>
  </si>
  <si>
    <t>ВДС</t>
  </si>
  <si>
    <t>ШДС</t>
  </si>
  <si>
    <t>КД</t>
  </si>
  <si>
    <t>КС</t>
  </si>
  <si>
    <t>ДП</t>
  </si>
  <si>
    <t>ДС</t>
  </si>
  <si>
    <t>высота двери в сборе</t>
  </si>
  <si>
    <t>ширина двери в сборе</t>
  </si>
  <si>
    <t>количество дверей</t>
  </si>
  <si>
    <t>количество стыков</t>
  </si>
  <si>
    <t>длинна плиты</t>
  </si>
  <si>
    <t>ширина плиты</t>
  </si>
  <si>
    <t>длинна стекла</t>
  </si>
  <si>
    <t>ширина стекла</t>
  </si>
  <si>
    <t>Сокращение</t>
  </si>
  <si>
    <t>полное наименование</t>
  </si>
  <si>
    <t>формула для расчета</t>
  </si>
  <si>
    <t>ВП-41</t>
  </si>
  <si>
    <t>Бавария</t>
  </si>
  <si>
    <t>Модена</t>
  </si>
  <si>
    <t>ВДС-2*ТП-2*ТУ(7)</t>
  </si>
  <si>
    <t>ШДС-2*ТП(3)</t>
  </si>
  <si>
    <t>ВДС-2*ТП(3)</t>
  </si>
  <si>
    <t>ВДС-2*ТП-2ТП(7)</t>
  </si>
  <si>
    <t>ТО</t>
  </si>
  <si>
    <t>Толщина уплотнителя</t>
  </si>
  <si>
    <t>Толщина отбойника</t>
  </si>
  <si>
    <t>ТУ</t>
  </si>
  <si>
    <t>ТП</t>
  </si>
  <si>
    <t>ГП</t>
  </si>
  <si>
    <t>Толщина профиля</t>
  </si>
  <si>
    <t>соеденительный профиль</t>
  </si>
  <si>
    <r>
      <t>Высота стекла/зеркала h</t>
    </r>
    <r>
      <rPr>
        <vertAlign val="subscript"/>
        <sz val="11"/>
        <rFont val="Copperplate Gothic Light"/>
        <family val="2"/>
      </rPr>
      <t>зерк</t>
    </r>
    <r>
      <rPr>
        <sz val="11"/>
        <rFont val="Copperplate Gothic Light"/>
        <family val="2"/>
      </rPr>
      <t>, плиты h</t>
    </r>
    <r>
      <rPr>
        <vertAlign val="subscript"/>
        <sz val="11"/>
        <rFont val="Copperplate Gothic Light"/>
        <family val="2"/>
      </rPr>
      <t>пл</t>
    </r>
  </si>
  <si>
    <r>
      <t>Ширина стекла/зеркала S</t>
    </r>
    <r>
      <rPr>
        <vertAlign val="subscript"/>
        <sz val="11"/>
        <rFont val="Copperplate Gothic Light"/>
        <family val="2"/>
      </rPr>
      <t>зерк</t>
    </r>
    <r>
      <rPr>
        <sz val="11"/>
        <rFont val="Copperplate Gothic Light"/>
        <family val="2"/>
      </rPr>
      <t xml:space="preserve"> плиты S</t>
    </r>
    <r>
      <rPr>
        <vertAlign val="subscript"/>
        <sz val="11"/>
        <rFont val="Copperplate Gothic Light"/>
        <family val="2"/>
      </rPr>
      <t>пл</t>
    </r>
  </si>
  <si>
    <t>Из них стекло/зеркало</t>
  </si>
  <si>
    <t>Из них плита</t>
  </si>
  <si>
    <t>Бланк Профилайн</t>
  </si>
  <si>
    <t>МОДЕНА S, R</t>
  </si>
  <si>
    <t>Наименование профиля</t>
  </si>
  <si>
    <t>Нижний горизонтальный профиль</t>
  </si>
  <si>
    <t>верхний горизонтальный профиль</t>
  </si>
  <si>
    <t>отбойник</t>
  </si>
  <si>
    <t>L-вертикали</t>
  </si>
  <si>
    <t>площадь плиты</t>
  </si>
  <si>
    <t>комплект роликов</t>
  </si>
  <si>
    <t>Комплектующие</t>
  </si>
  <si>
    <t>м/п</t>
  </si>
  <si>
    <t>м2</t>
  </si>
  <si>
    <t>ед.изм.</t>
  </si>
  <si>
    <t>компл.</t>
  </si>
  <si>
    <t>Ответственный за сборку</t>
  </si>
  <si>
    <t>горизонтальный профиль</t>
  </si>
  <si>
    <t>ШДС-22</t>
  </si>
  <si>
    <t>ШДС-25</t>
  </si>
  <si>
    <t>комбинации под соеденительный профиль</t>
  </si>
  <si>
    <t>ВДС-3ТП-4ТУ</t>
  </si>
  <si>
    <t>(ШП-10)+(КС*10)/КД</t>
  </si>
  <si>
    <t>(ШП-10)+(КС*12)/КД</t>
  </si>
  <si>
    <t>ВДС-3ТП(4)</t>
  </si>
  <si>
    <t>мм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</si>
</sst>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"/>
    <numFmt numFmtId="166" formatCode="0.0"/>
  </numFmts>
  <fonts count="21">
    <font>
      <sz val="10"/>
      <name val="Arial"/>
    </font>
    <font>
      <sz val="18"/>
      <name val="Copperplate Gothic Light"/>
      <family val="2"/>
    </font>
    <font>
      <sz val="24"/>
      <name val="Copperplate Gothic Light"/>
      <family val="2"/>
    </font>
    <font>
      <sz val="11"/>
      <name val="Copperplate Gothic Light"/>
      <family val="2"/>
    </font>
    <font>
      <b/>
      <sz val="14"/>
      <name val="Copperplate Gothic Light"/>
      <charset val="204"/>
    </font>
    <font>
      <sz val="22"/>
      <name val="Copperplate Gothic Light"/>
      <family val="2"/>
    </font>
    <font>
      <sz val="10"/>
      <name val="Copperplate Gothic Light"/>
      <family val="2"/>
    </font>
    <font>
      <sz val="20"/>
      <name val="Copperplate Gothic Light"/>
      <family val="2"/>
    </font>
    <font>
      <b/>
      <sz val="11"/>
      <name val="Copperplate Gothic Light"/>
      <family val="2"/>
    </font>
    <font>
      <vertAlign val="subscript"/>
      <sz val="11"/>
      <name val="Copperplate Gothic Light"/>
      <family val="2"/>
    </font>
    <font>
      <sz val="10"/>
      <name val="BankGothic Md BT"/>
      <family val="2"/>
    </font>
    <font>
      <b/>
      <sz val="24"/>
      <color indexed="10"/>
      <name val="Copperplate Gothic Light"/>
      <family val="2"/>
    </font>
    <font>
      <b/>
      <sz val="38"/>
      <color indexed="10"/>
      <name val="Colonna MT"/>
      <family val="5"/>
    </font>
    <font>
      <b/>
      <sz val="18"/>
      <name val="Copperplate Gothic Light"/>
      <family val="2"/>
    </font>
    <font>
      <b/>
      <sz val="18"/>
      <color indexed="12"/>
      <name val="Copperplate Gothic Light"/>
      <family val="2"/>
    </font>
    <font>
      <u/>
      <sz val="10"/>
      <color theme="10"/>
      <name val="Arial"/>
      <family val="2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opperplate Gothic Light"/>
      <charset val="204"/>
    </font>
    <font>
      <sz val="11"/>
      <color theme="1"/>
      <name val="Copperplate Gothic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05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Border="1" applyAlignment="1">
      <alignment horizontal="center"/>
    </xf>
    <xf numFmtId="0" fontId="6" fillId="0" borderId="0" xfId="0" applyFont="1"/>
    <xf numFmtId="0" fontId="8" fillId="0" borderId="0" xfId="0" applyFont="1" applyFill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justify" vertical="center"/>
    </xf>
    <xf numFmtId="0" fontId="3" fillId="0" borderId="1" xfId="0" applyFont="1" applyBorder="1" applyAlignment="1"/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0" fontId="3" fillId="0" borderId="6" xfId="0" applyFont="1" applyBorder="1" applyAlignment="1"/>
    <xf numFmtId="0" fontId="3" fillId="0" borderId="7" xfId="0" applyFont="1" applyBorder="1"/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Protection="1">
      <protection locked="0"/>
    </xf>
    <xf numFmtId="0" fontId="3" fillId="0" borderId="2" xfId="0" applyFont="1" applyBorder="1" applyProtection="1">
      <protection locked="0"/>
    </xf>
    <xf numFmtId="0" fontId="3" fillId="0" borderId="16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3" fillId="0" borderId="19" xfId="0" applyFont="1" applyBorder="1" applyProtection="1">
      <protection locked="0"/>
    </xf>
    <xf numFmtId="0" fontId="3" fillId="0" borderId="20" xfId="0" applyFont="1" applyBorder="1" applyProtection="1">
      <protection locked="0"/>
    </xf>
    <xf numFmtId="0" fontId="3" fillId="0" borderId="22" xfId="0" applyFont="1" applyBorder="1" applyProtection="1">
      <protection locked="0"/>
    </xf>
    <xf numFmtId="0" fontId="3" fillId="0" borderId="23" xfId="0" applyFont="1" applyBorder="1" applyProtection="1">
      <protection locked="0"/>
    </xf>
    <xf numFmtId="0" fontId="3" fillId="0" borderId="24" xfId="0" applyFont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Border="1" applyProtection="1">
      <protection locked="0"/>
    </xf>
    <xf numFmtId="0" fontId="3" fillId="0" borderId="0" xfId="0" applyFont="1" applyBorder="1"/>
    <xf numFmtId="0" fontId="3" fillId="0" borderId="2" xfId="0" applyFont="1" applyBorder="1" applyAlignment="1" applyProtection="1">
      <alignment horizontal="center"/>
      <protection hidden="1"/>
    </xf>
    <xf numFmtId="0" fontId="10" fillId="0" borderId="0" xfId="0" applyFont="1"/>
    <xf numFmtId="2" fontId="10" fillId="0" borderId="0" xfId="0" applyNumberFormat="1" applyFont="1"/>
    <xf numFmtId="0" fontId="14" fillId="0" borderId="0" xfId="0" applyFont="1" applyAlignment="1">
      <alignment horizontal="center"/>
    </xf>
    <xf numFmtId="0" fontId="3" fillId="0" borderId="2" xfId="0" applyFont="1" applyBorder="1" applyAlignment="1">
      <alignment horizontal="justify" vertical="center"/>
    </xf>
    <xf numFmtId="0" fontId="17" fillId="0" borderId="0" xfId="0" applyFont="1" applyAlignment="1">
      <alignment horizontal="center" vertical="center"/>
    </xf>
    <xf numFmtId="0" fontId="18" fillId="0" borderId="0" xfId="0" applyFont="1"/>
    <xf numFmtId="0" fontId="17" fillId="0" borderId="2" xfId="0" applyFont="1" applyBorder="1" applyAlignment="1">
      <alignment horizontal="center" vertical="center"/>
    </xf>
    <xf numFmtId="0" fontId="18" fillId="0" borderId="2" xfId="0" applyFont="1" applyBorder="1"/>
    <xf numFmtId="0" fontId="18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Fill="1" applyBorder="1" applyAlignment="1" applyProtection="1">
      <alignment horizontal="left"/>
      <protection locked="0"/>
    </xf>
    <xf numFmtId="0" fontId="3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9" fillId="0" borderId="2" xfId="0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center" wrapText="1"/>
    </xf>
    <xf numFmtId="0" fontId="3" fillId="0" borderId="2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horizontal="justify" vertical="center" wrapText="1"/>
    </xf>
    <xf numFmtId="0" fontId="3" fillId="0" borderId="8" xfId="0" applyFont="1" applyBorder="1" applyAlignment="1">
      <alignment wrapText="1"/>
    </xf>
    <xf numFmtId="0" fontId="3" fillId="0" borderId="17" xfId="0" applyFont="1" applyBorder="1" applyAlignment="1">
      <alignment horizontal="center" wrapText="1"/>
    </xf>
    <xf numFmtId="0" fontId="3" fillId="0" borderId="21" xfId="0" applyFont="1" applyBorder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3" fillId="0" borderId="0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10" fillId="0" borderId="0" xfId="0" applyFont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20" fillId="2" borderId="0" xfId="0" applyFont="1" applyFill="1" applyAlignment="1">
      <alignment wrapText="1"/>
    </xf>
    <xf numFmtId="0" fontId="20" fillId="2" borderId="0" xfId="0" applyFont="1" applyFill="1"/>
    <xf numFmtId="0" fontId="3" fillId="0" borderId="2" xfId="0" applyFont="1" applyBorder="1" applyAlignment="1" applyProtection="1">
      <alignment horizontal="center"/>
      <protection locked="0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19" fillId="0" borderId="2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 wrapText="1"/>
      <protection locked="0"/>
    </xf>
    <xf numFmtId="164" fontId="3" fillId="0" borderId="2" xfId="0" applyNumberFormat="1" applyFont="1" applyBorder="1" applyAlignment="1" applyProtection="1">
      <alignment horizontal="center"/>
      <protection hidden="1"/>
    </xf>
    <xf numFmtId="164" fontId="19" fillId="0" borderId="2" xfId="0" applyNumberFormat="1" applyFont="1" applyBorder="1" applyAlignment="1" applyProtection="1">
      <alignment horizontal="center"/>
      <protection hidden="1"/>
    </xf>
    <xf numFmtId="0" fontId="18" fillId="0" borderId="2" xfId="0" applyFont="1" applyBorder="1" applyAlignment="1">
      <alignment horizontal="left" vertical="center"/>
    </xf>
    <xf numFmtId="1" fontId="3" fillId="0" borderId="2" xfId="0" applyNumberFormat="1" applyFont="1" applyBorder="1" applyAlignment="1" applyProtection="1">
      <alignment horizontal="center"/>
      <protection hidden="1"/>
    </xf>
    <xf numFmtId="1" fontId="3" fillId="0" borderId="5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1" fontId="19" fillId="0" borderId="2" xfId="0" applyNumberFormat="1" applyFont="1" applyBorder="1" applyAlignment="1" applyProtection="1">
      <alignment horizontal="center"/>
      <protection hidden="1"/>
    </xf>
    <xf numFmtId="1" fontId="3" fillId="0" borderId="0" xfId="0" applyNumberFormat="1" applyFont="1"/>
    <xf numFmtId="166" fontId="3" fillId="0" borderId="5" xfId="0" applyNumberFormat="1" applyFont="1" applyBorder="1" applyAlignment="1">
      <alignment horizontal="center"/>
    </xf>
    <xf numFmtId="166" fontId="3" fillId="0" borderId="3" xfId="0" applyNumberFormat="1" applyFont="1" applyBorder="1" applyAlignment="1">
      <alignment horizontal="center"/>
    </xf>
    <xf numFmtId="165" fontId="3" fillId="0" borderId="2" xfId="0" applyNumberFormat="1" applyFont="1" applyBorder="1" applyAlignment="1" applyProtection="1">
      <alignment horizontal="center"/>
      <protection hidden="1"/>
    </xf>
    <xf numFmtId="0" fontId="16" fillId="0" borderId="2" xfId="1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justify" vertical="center"/>
    </xf>
    <xf numFmtId="0" fontId="12" fillId="0" borderId="19" xfId="0" applyFont="1" applyBorder="1" applyAlignment="1" applyProtection="1">
      <alignment horizontal="center" vertical="center" wrapText="1"/>
      <protection locked="0"/>
    </xf>
    <xf numFmtId="0" fontId="12" fillId="0" borderId="13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2" fillId="0" borderId="19" xfId="0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center"/>
    </xf>
    <xf numFmtId="0" fontId="17" fillId="0" borderId="3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16222</xdr:colOff>
      <xdr:row>2</xdr:row>
      <xdr:rowOff>15243</xdr:rowOff>
    </xdr:from>
    <xdr:to>
      <xdr:col>3</xdr:col>
      <xdr:colOff>1312460</xdr:colOff>
      <xdr:row>10</xdr:row>
      <xdr:rowOff>91830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5400000">
          <a:off x="3296857" y="780828"/>
          <a:ext cx="1775847" cy="12962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38615</xdr:colOff>
      <xdr:row>2</xdr:row>
      <xdr:rowOff>38103</xdr:rowOff>
    </xdr:from>
    <xdr:to>
      <xdr:col>3</xdr:col>
      <xdr:colOff>1219199</xdr:colOff>
      <xdr:row>9</xdr:row>
      <xdr:rowOff>144783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5400000">
          <a:off x="3238757" y="769881"/>
          <a:ext cx="1592580" cy="11805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indexed="10"/>
  </sheetPr>
  <dimension ref="A1:I59"/>
  <sheetViews>
    <sheetView tabSelected="1" view="pageBreakPreview" zoomScaleNormal="100" zoomScaleSheetLayoutView="100" workbookViewId="0">
      <selection activeCell="G13" sqref="G13"/>
    </sheetView>
  </sheetViews>
  <sheetFormatPr defaultColWidth="9.140625" defaultRowHeight="14.25"/>
  <cols>
    <col min="1" max="1" width="9.140625" style="2"/>
    <col min="2" max="2" width="28" style="51" customWidth="1"/>
    <col min="3" max="3" width="23.28515625" style="2" customWidth="1"/>
    <col min="4" max="4" width="21" style="2" customWidth="1"/>
    <col min="5" max="5" width="19.140625" style="2" bestFit="1" customWidth="1"/>
    <col min="6" max="6" width="8.7109375" style="2" customWidth="1"/>
    <col min="7" max="7" width="9.140625" style="2"/>
    <col min="8" max="8" width="8.42578125" style="2" customWidth="1"/>
    <col min="9" max="9" width="12.7109375" style="2" customWidth="1"/>
    <col min="10" max="16384" width="9.140625" style="2"/>
  </cols>
  <sheetData>
    <row r="1" spans="2:9" ht="14.25" customHeight="1">
      <c r="B1" s="82" t="s">
        <v>77</v>
      </c>
      <c r="C1" s="82"/>
      <c r="D1" s="82"/>
      <c r="E1" s="82"/>
      <c r="F1" s="82"/>
      <c r="G1" s="82"/>
      <c r="H1" s="83"/>
      <c r="I1" s="83"/>
    </row>
    <row r="2" spans="2:9" ht="27.75" customHeight="1">
      <c r="B2" s="82"/>
      <c r="C2" s="82"/>
      <c r="D2" s="82"/>
      <c r="E2" s="82"/>
      <c r="F2" s="82"/>
      <c r="G2" s="82"/>
      <c r="H2" s="83"/>
      <c r="I2" s="83"/>
    </row>
    <row r="3" spans="2:9" ht="11.25" customHeight="1">
      <c r="B3" s="49"/>
      <c r="C3" s="1"/>
      <c r="D3" s="1"/>
      <c r="E3" s="1"/>
      <c r="F3" s="1"/>
      <c r="G3" s="1"/>
      <c r="H3" s="3"/>
      <c r="I3" s="3"/>
    </row>
    <row r="4" spans="2:9" ht="40.5" customHeight="1">
      <c r="B4" s="49"/>
      <c r="C4" s="36" t="s">
        <v>28</v>
      </c>
      <c r="D4" s="1"/>
      <c r="E4" s="1"/>
      <c r="F4" s="84" t="s">
        <v>0</v>
      </c>
      <c r="G4" s="85"/>
      <c r="H4" s="86"/>
      <c r="I4" s="86"/>
    </row>
    <row r="5" spans="2:9" ht="14.25" customHeight="1">
      <c r="B5" s="50" t="s">
        <v>1</v>
      </c>
      <c r="C5" s="44">
        <v>2298</v>
      </c>
      <c r="F5" s="84"/>
      <c r="G5" s="85"/>
      <c r="H5" s="86"/>
      <c r="I5" s="86"/>
    </row>
    <row r="6" spans="2:9">
      <c r="B6" s="50" t="s">
        <v>2</v>
      </c>
      <c r="C6" s="44">
        <v>2968</v>
      </c>
      <c r="G6" s="4"/>
      <c r="H6" s="4"/>
      <c r="I6" s="4"/>
    </row>
    <row r="7" spans="2:9" ht="13.9" customHeight="1">
      <c r="B7" s="50" t="s">
        <v>3</v>
      </c>
      <c r="C7" s="44">
        <v>3</v>
      </c>
      <c r="E7" s="43" t="s">
        <v>4</v>
      </c>
      <c r="F7" s="87"/>
      <c r="G7" s="87"/>
      <c r="H7" s="87"/>
      <c r="I7" s="87"/>
    </row>
    <row r="8" spans="2:9" ht="13.9" customHeight="1">
      <c r="B8" s="50" t="s">
        <v>75</v>
      </c>
      <c r="C8" s="44">
        <v>1</v>
      </c>
      <c r="E8" s="43" t="s">
        <v>25</v>
      </c>
      <c r="F8" s="80" t="s">
        <v>35</v>
      </c>
      <c r="G8" s="81"/>
      <c r="H8" s="81"/>
      <c r="I8" s="81"/>
    </row>
    <row r="9" spans="2:9">
      <c r="B9" s="50" t="s">
        <v>76</v>
      </c>
      <c r="C9" s="44">
        <v>2</v>
      </c>
      <c r="E9" s="88" t="s">
        <v>7</v>
      </c>
      <c r="F9" s="89" t="s">
        <v>26</v>
      </c>
      <c r="G9" s="89"/>
      <c r="H9" s="89"/>
      <c r="I9" s="89"/>
    </row>
    <row r="10" spans="2:9">
      <c r="B10" s="50" t="s">
        <v>32</v>
      </c>
      <c r="C10" s="44">
        <v>2</v>
      </c>
      <c r="E10" s="88"/>
      <c r="F10" s="90"/>
      <c r="G10" s="90"/>
      <c r="H10" s="90"/>
      <c r="I10" s="90"/>
    </row>
    <row r="11" spans="2:9" ht="12.6" customHeight="1">
      <c r="C11" s="5"/>
      <c r="E11" s="45" t="s">
        <v>83</v>
      </c>
      <c r="F11" s="96"/>
      <c r="G11" s="97"/>
      <c r="H11" s="97"/>
      <c r="I11" s="98"/>
    </row>
    <row r="12" spans="2:9" ht="54.75" customHeight="1">
      <c r="B12" s="52" t="s">
        <v>79</v>
      </c>
      <c r="C12" s="8" t="s">
        <v>34</v>
      </c>
      <c r="D12" s="8" t="s">
        <v>23</v>
      </c>
      <c r="E12" s="8" t="s">
        <v>31</v>
      </c>
      <c r="F12" s="91" t="s">
        <v>73</v>
      </c>
      <c r="G12" s="91"/>
      <c r="H12" s="91" t="s">
        <v>74</v>
      </c>
      <c r="I12" s="91"/>
    </row>
    <row r="13" spans="2:9" ht="18.75" customHeight="1">
      <c r="B13" s="92"/>
      <c r="C13" s="94">
        <f>C5-40</f>
        <v>2258</v>
      </c>
      <c r="D13" s="95">
        <f>C6/C7+5</f>
        <v>994.33333333333337</v>
      </c>
      <c r="E13" s="95">
        <f>D13-22</f>
        <v>972.33333333333337</v>
      </c>
      <c r="F13" s="9" t="s">
        <v>8</v>
      </c>
      <c r="G13" s="10">
        <f>C13-8</f>
        <v>2250</v>
      </c>
      <c r="H13" s="11" t="s">
        <v>9</v>
      </c>
      <c r="I13" s="77">
        <f>D13-10</f>
        <v>984.33333333333337</v>
      </c>
    </row>
    <row r="14" spans="2:9" ht="18.75" customHeight="1">
      <c r="B14" s="93"/>
      <c r="C14" s="94"/>
      <c r="D14" s="95"/>
      <c r="E14" s="95"/>
      <c r="F14" s="12" t="s">
        <v>10</v>
      </c>
      <c r="G14" s="10">
        <f>C13-4</f>
        <v>2254</v>
      </c>
      <c r="H14" s="13" t="s">
        <v>11</v>
      </c>
      <c r="I14" s="78">
        <f>D13-4</f>
        <v>990.33333333333337</v>
      </c>
    </row>
    <row r="15" spans="2:9" ht="15" thickBot="1"/>
    <row r="16" spans="2:9">
      <c r="B16" s="53"/>
      <c r="C16" s="14" t="s">
        <v>12</v>
      </c>
      <c r="D16" s="15" t="s">
        <v>13</v>
      </c>
      <c r="E16" s="15" t="s">
        <v>14</v>
      </c>
      <c r="F16" s="14" t="s">
        <v>12</v>
      </c>
      <c r="G16" s="15" t="s">
        <v>13</v>
      </c>
      <c r="H16" s="16" t="s">
        <v>14</v>
      </c>
      <c r="I16" s="17"/>
    </row>
    <row r="17" spans="1:9" ht="28.5">
      <c r="B17" s="58" t="s">
        <v>81</v>
      </c>
      <c r="C17" s="18"/>
      <c r="D17" s="19"/>
      <c r="E17" s="19"/>
      <c r="F17" s="18"/>
      <c r="G17" s="19"/>
      <c r="H17" s="20"/>
      <c r="I17" s="17"/>
    </row>
    <row r="18" spans="1:9" ht="28.5">
      <c r="B18" s="58" t="s">
        <v>80</v>
      </c>
      <c r="C18" s="21"/>
      <c r="D18" s="22"/>
      <c r="E18" s="22"/>
      <c r="F18" s="21"/>
      <c r="G18" s="22"/>
      <c r="H18" s="23"/>
      <c r="I18" s="17"/>
    </row>
    <row r="19" spans="1:9">
      <c r="B19" s="58" t="s">
        <v>24</v>
      </c>
      <c r="C19" s="21"/>
      <c r="D19" s="22"/>
      <c r="E19" s="22"/>
      <c r="F19" s="21"/>
      <c r="G19" s="22"/>
      <c r="H19" s="23"/>
      <c r="I19" s="17"/>
    </row>
    <row r="20" spans="1:9">
      <c r="B20" s="58" t="s">
        <v>16</v>
      </c>
      <c r="C20" s="21"/>
      <c r="D20" s="22"/>
      <c r="E20" s="22"/>
      <c r="F20" s="21"/>
      <c r="G20" s="22"/>
      <c r="H20" s="23"/>
      <c r="I20" s="17"/>
    </row>
    <row r="21" spans="1:9">
      <c r="B21" s="58" t="s">
        <v>17</v>
      </c>
      <c r="C21" s="24"/>
      <c r="D21" s="25"/>
      <c r="E21" s="25"/>
      <c r="F21" s="24"/>
      <c r="G21" s="25"/>
      <c r="H21" s="26"/>
      <c r="I21" s="17"/>
    </row>
    <row r="22" spans="1:9">
      <c r="B22" s="54" t="s">
        <v>72</v>
      </c>
      <c r="C22" s="24"/>
      <c r="D22" s="25"/>
      <c r="E22" s="25"/>
      <c r="F22" s="24"/>
      <c r="G22" s="25"/>
      <c r="H22" s="26"/>
      <c r="I22" s="17"/>
    </row>
    <row r="23" spans="1:9" ht="15" thickBot="1">
      <c r="B23" s="55" t="s">
        <v>15</v>
      </c>
      <c r="C23" s="27"/>
      <c r="D23" s="28"/>
      <c r="E23" s="28"/>
      <c r="F23" s="27"/>
      <c r="G23" s="28"/>
      <c r="H23" s="29"/>
      <c r="I23" s="17"/>
    </row>
    <row r="24" spans="1:9">
      <c r="B24" s="56"/>
      <c r="C24" s="31"/>
      <c r="D24" s="31"/>
      <c r="E24" s="31"/>
      <c r="F24" s="31"/>
      <c r="G24" s="31"/>
      <c r="H24" s="31"/>
      <c r="I24" s="17"/>
    </row>
    <row r="25" spans="1:9">
      <c r="B25" s="57"/>
      <c r="C25" s="17"/>
      <c r="D25" s="17"/>
      <c r="E25" s="17"/>
      <c r="F25" s="17"/>
      <c r="G25" s="17"/>
      <c r="H25" s="17"/>
      <c r="I25" s="17"/>
    </row>
    <row r="26" spans="1:9">
      <c r="A26" s="65" t="s">
        <v>89</v>
      </c>
      <c r="B26" s="65" t="s">
        <v>86</v>
      </c>
      <c r="C26" s="66"/>
    </row>
    <row r="27" spans="1:9" ht="28.5">
      <c r="A27" s="61" t="s">
        <v>100</v>
      </c>
      <c r="B27" s="58" t="s">
        <v>80</v>
      </c>
      <c r="C27" s="72">
        <f>E13*C7</f>
        <v>2917</v>
      </c>
    </row>
    <row r="28" spans="1:9" ht="28.5">
      <c r="A28" s="61" t="s">
        <v>100</v>
      </c>
      <c r="B28" s="58" t="s">
        <v>81</v>
      </c>
      <c r="C28" s="72">
        <f>C27</f>
        <v>2917</v>
      </c>
    </row>
    <row r="29" spans="1:9">
      <c r="A29" s="61" t="s">
        <v>100</v>
      </c>
      <c r="B29" s="58" t="s">
        <v>24</v>
      </c>
      <c r="C29" s="33">
        <f>C13*C7*2</f>
        <v>13548</v>
      </c>
    </row>
    <row r="30" spans="1:9">
      <c r="A30" s="61" t="s">
        <v>100</v>
      </c>
      <c r="B30" s="58" t="s">
        <v>16</v>
      </c>
      <c r="C30" s="33">
        <f>C6</f>
        <v>2968</v>
      </c>
    </row>
    <row r="31" spans="1:9">
      <c r="A31" s="61" t="s">
        <v>100</v>
      </c>
      <c r="B31" s="58" t="s">
        <v>17</v>
      </c>
      <c r="C31" s="33">
        <f>C6</f>
        <v>2968</v>
      </c>
    </row>
    <row r="32" spans="1:9">
      <c r="A32" s="61" t="s">
        <v>87</v>
      </c>
      <c r="B32" s="58" t="s">
        <v>33</v>
      </c>
      <c r="C32" s="67">
        <f>(2*G13+2*I13)*C8/1000</f>
        <v>6.4686666666666666</v>
      </c>
    </row>
    <row r="33" spans="1:7">
      <c r="A33" s="61" t="s">
        <v>100</v>
      </c>
      <c r="B33" s="58" t="s">
        <v>82</v>
      </c>
      <c r="C33" s="67">
        <f>C29</f>
        <v>13548</v>
      </c>
    </row>
    <row r="34" spans="1:7">
      <c r="A34" s="61" t="s">
        <v>90</v>
      </c>
      <c r="B34" s="58" t="s">
        <v>85</v>
      </c>
      <c r="C34" s="64">
        <f>C7</f>
        <v>3</v>
      </c>
    </row>
    <row r="35" spans="1:7">
      <c r="D35" s="32"/>
      <c r="E35" s="32"/>
    </row>
    <row r="36" spans="1:7">
      <c r="A36" s="65"/>
      <c r="B36" s="65" t="s">
        <v>30</v>
      </c>
      <c r="C36" s="65" t="s">
        <v>12</v>
      </c>
      <c r="D36" s="32"/>
      <c r="E36" s="32"/>
    </row>
    <row r="37" spans="1:7">
      <c r="A37" s="61" t="s">
        <v>88</v>
      </c>
      <c r="B37" s="58" t="s">
        <v>18</v>
      </c>
      <c r="C37" s="79">
        <f>G13*I13*C8/1000000</f>
        <v>2.21475</v>
      </c>
    </row>
    <row r="38" spans="1:7">
      <c r="A38" s="61" t="s">
        <v>88</v>
      </c>
      <c r="B38" s="58" t="s">
        <v>84</v>
      </c>
      <c r="C38" s="69">
        <f>G14*I14*C9/1000000</f>
        <v>4.4644226666666667</v>
      </c>
    </row>
    <row r="41" spans="1:7">
      <c r="B41" s="99" t="s">
        <v>91</v>
      </c>
      <c r="C41" s="99"/>
      <c r="D41" s="99" t="s">
        <v>19</v>
      </c>
      <c r="E41" s="99"/>
      <c r="F41" s="99" t="s">
        <v>20</v>
      </c>
      <c r="G41" s="99"/>
    </row>
    <row r="42" spans="1:7">
      <c r="B42" s="59"/>
      <c r="C42" s="35"/>
      <c r="D42" s="99" t="s">
        <v>21</v>
      </c>
      <c r="E42" s="99"/>
      <c r="F42" s="99" t="s">
        <v>22</v>
      </c>
      <c r="G42" s="99"/>
    </row>
    <row r="53" spans="2:4" hidden="1"/>
    <row r="54" spans="2:4" hidden="1"/>
    <row r="55" spans="2:4" s="63" customFormat="1" hidden="1">
      <c r="B55" s="62" t="s">
        <v>7</v>
      </c>
      <c r="C55" s="63" t="s">
        <v>30</v>
      </c>
      <c r="D55" s="63" t="s">
        <v>83</v>
      </c>
    </row>
    <row r="56" spans="2:4" s="63" customFormat="1" hidden="1">
      <c r="B56" s="62" t="s">
        <v>26</v>
      </c>
      <c r="C56" s="63" t="s">
        <v>35</v>
      </c>
      <c r="D56" s="63">
        <v>5.0999999999999996</v>
      </c>
    </row>
    <row r="57" spans="2:4" s="63" customFormat="1" hidden="1">
      <c r="B57" s="62" t="s">
        <v>27</v>
      </c>
      <c r="C57" s="63" t="s">
        <v>29</v>
      </c>
    </row>
    <row r="58" spans="2:4" hidden="1"/>
    <row r="59" spans="2:4" hidden="1"/>
  </sheetData>
  <dataConsolidate>
    <dataRefs count="1">
      <dataRef ref="B53:B54" sheet="БАВАРИЯ кол-во дверей нечетное"/>
    </dataRefs>
  </dataConsolidate>
  <mergeCells count="20">
    <mergeCell ref="B41:C41"/>
    <mergeCell ref="D41:E41"/>
    <mergeCell ref="F41:G41"/>
    <mergeCell ref="D42:E42"/>
    <mergeCell ref="F42:G42"/>
    <mergeCell ref="E9:E10"/>
    <mergeCell ref="F9:I10"/>
    <mergeCell ref="F12:G12"/>
    <mergeCell ref="H12:I12"/>
    <mergeCell ref="B13:B14"/>
    <mergeCell ref="C13:C14"/>
    <mergeCell ref="D13:D14"/>
    <mergeCell ref="E13:E14"/>
    <mergeCell ref="F11:I11"/>
    <mergeCell ref="F8:I8"/>
    <mergeCell ref="B1:G2"/>
    <mergeCell ref="H1:I2"/>
    <mergeCell ref="F4:G5"/>
    <mergeCell ref="H4:I5"/>
    <mergeCell ref="F7:I7"/>
  </mergeCells>
  <phoneticPr fontId="0" type="noConversion"/>
  <dataValidations count="2">
    <dataValidation type="list" allowBlank="1" showInputMessage="1" showErrorMessage="1" sqref="F9:I10">
      <formula1>$B$56:$B$57</formula1>
    </dataValidation>
    <dataValidation type="list" allowBlank="1" showInputMessage="1" showErrorMessage="1" sqref="F8:I8">
      <formula1>наполнение</formula1>
    </dataValidation>
  </dataValidations>
  <pageMargins left="0.24" right="0.24" top="0.28000000000000003" bottom="1" header="0.21" footer="0.5"/>
  <pageSetup paperSize="9" scale="7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tabColor indexed="17"/>
  </sheetPr>
  <dimension ref="A1:I40"/>
  <sheetViews>
    <sheetView view="pageBreakPreview" topLeftCell="A4" zoomScale="90" zoomScaleNormal="100" zoomScaleSheetLayoutView="90" workbookViewId="0">
      <selection activeCell="C33" sqref="C33"/>
    </sheetView>
  </sheetViews>
  <sheetFormatPr defaultColWidth="9.140625" defaultRowHeight="14.25"/>
  <cols>
    <col min="1" max="1" width="9.140625" style="2"/>
    <col min="2" max="2" width="28" style="2" customWidth="1"/>
    <col min="3" max="3" width="22.7109375" style="2" customWidth="1"/>
    <col min="4" max="4" width="18.7109375" style="2" bestFit="1" customWidth="1"/>
    <col min="5" max="5" width="19.140625" style="2" bestFit="1" customWidth="1"/>
    <col min="6" max="6" width="8.7109375" style="2" customWidth="1"/>
    <col min="7" max="7" width="9.140625" style="2"/>
    <col min="8" max="8" width="8.42578125" style="2" customWidth="1"/>
    <col min="9" max="9" width="12.7109375" style="2" customWidth="1"/>
    <col min="10" max="16384" width="9.140625" style="2"/>
  </cols>
  <sheetData>
    <row r="1" spans="2:9" ht="14.25" customHeight="1">
      <c r="B1" s="82" t="s">
        <v>77</v>
      </c>
      <c r="C1" s="82"/>
      <c r="D1" s="82"/>
      <c r="E1" s="82"/>
      <c r="F1" s="82"/>
      <c r="G1" s="82"/>
      <c r="H1" s="83"/>
      <c r="I1" s="83"/>
    </row>
    <row r="2" spans="2:9" ht="27.75" customHeight="1">
      <c r="B2" s="82"/>
      <c r="C2" s="82"/>
      <c r="D2" s="82"/>
      <c r="E2" s="82"/>
      <c r="F2" s="82"/>
      <c r="G2" s="82"/>
      <c r="H2" s="83"/>
      <c r="I2" s="83"/>
    </row>
    <row r="3" spans="2:9" ht="11.25" customHeight="1">
      <c r="B3" s="1"/>
      <c r="C3" s="1"/>
      <c r="D3" s="1"/>
      <c r="E3" s="1"/>
      <c r="F3" s="1"/>
      <c r="G3" s="1"/>
      <c r="H3" s="3"/>
      <c r="I3" s="3"/>
    </row>
    <row r="4" spans="2:9" ht="37.5" customHeight="1">
      <c r="B4" s="46"/>
      <c r="C4" s="47" t="s">
        <v>78</v>
      </c>
      <c r="D4" s="1"/>
      <c r="E4" s="1"/>
      <c r="F4" s="84" t="s">
        <v>0</v>
      </c>
      <c r="G4" s="85"/>
      <c r="H4" s="86"/>
      <c r="I4" s="86"/>
    </row>
    <row r="5" spans="2:9" ht="14.25" customHeight="1">
      <c r="B5" s="43" t="s">
        <v>1</v>
      </c>
      <c r="C5" s="44">
        <v>2500</v>
      </c>
      <c r="F5" s="84"/>
      <c r="G5" s="85"/>
      <c r="H5" s="86"/>
      <c r="I5" s="86"/>
    </row>
    <row r="6" spans="2:9">
      <c r="B6" s="43" t="s">
        <v>2</v>
      </c>
      <c r="C6" s="44">
        <v>1300</v>
      </c>
      <c r="G6" s="4"/>
      <c r="H6" s="4"/>
      <c r="I6" s="4"/>
    </row>
    <row r="7" spans="2:9">
      <c r="B7" s="43" t="s">
        <v>3</v>
      </c>
      <c r="C7" s="44">
        <v>3</v>
      </c>
      <c r="E7" s="43" t="s">
        <v>4</v>
      </c>
      <c r="F7" s="87"/>
      <c r="G7" s="87"/>
      <c r="H7" s="87"/>
      <c r="I7" s="87"/>
    </row>
    <row r="8" spans="2:9">
      <c r="B8" s="43" t="s">
        <v>5</v>
      </c>
      <c r="C8" s="44">
        <v>2</v>
      </c>
      <c r="E8" s="43" t="s">
        <v>6</v>
      </c>
      <c r="F8" s="80" t="s">
        <v>35</v>
      </c>
      <c r="G8" s="81"/>
      <c r="H8" s="81"/>
      <c r="I8" s="81"/>
    </row>
    <row r="9" spans="2:9" ht="13.9" customHeight="1">
      <c r="B9" s="43" t="s">
        <v>76</v>
      </c>
      <c r="C9" s="44">
        <v>1</v>
      </c>
      <c r="E9" s="88" t="s">
        <v>7</v>
      </c>
      <c r="F9" s="89" t="s">
        <v>26</v>
      </c>
      <c r="G9" s="89"/>
      <c r="H9" s="89"/>
      <c r="I9" s="89"/>
    </row>
    <row r="10" spans="2:9" ht="13.9" customHeight="1">
      <c r="B10" s="43" t="s">
        <v>32</v>
      </c>
      <c r="C10" s="48">
        <v>2</v>
      </c>
      <c r="E10" s="88"/>
      <c r="F10" s="90"/>
      <c r="G10" s="90"/>
      <c r="H10" s="90"/>
      <c r="I10" s="90"/>
    </row>
    <row r="11" spans="2:9" ht="20.45" customHeight="1">
      <c r="C11" s="5"/>
      <c r="E11" s="7"/>
      <c r="F11" s="6"/>
      <c r="G11" s="6"/>
      <c r="H11" s="6"/>
      <c r="I11" s="6"/>
    </row>
    <row r="12" spans="2:9" ht="54.75" customHeight="1">
      <c r="B12" s="37" t="s">
        <v>79</v>
      </c>
      <c r="C12" s="37" t="s">
        <v>34</v>
      </c>
      <c r="D12" s="37" t="s">
        <v>23</v>
      </c>
      <c r="E12" s="37" t="s">
        <v>31</v>
      </c>
      <c r="F12" s="91" t="s">
        <v>73</v>
      </c>
      <c r="G12" s="91"/>
      <c r="H12" s="91" t="s">
        <v>74</v>
      </c>
      <c r="I12" s="91"/>
    </row>
    <row r="13" spans="2:9" ht="18.75" customHeight="1">
      <c r="B13" s="100"/>
      <c r="C13" s="94">
        <f>C5-40</f>
        <v>2460</v>
      </c>
      <c r="D13" s="95">
        <f>C6/C7+6</f>
        <v>439.33333333333331</v>
      </c>
      <c r="E13" s="95">
        <f>D13-26</f>
        <v>413.33333333333331</v>
      </c>
      <c r="F13" s="9" t="s">
        <v>8</v>
      </c>
      <c r="G13" s="10">
        <f>C13-8</f>
        <v>2452</v>
      </c>
      <c r="H13" s="11" t="s">
        <v>9</v>
      </c>
      <c r="I13" s="73">
        <f>D13-10</f>
        <v>429.33333333333331</v>
      </c>
    </row>
    <row r="14" spans="2:9" ht="18.75" customHeight="1">
      <c r="B14" s="101"/>
      <c r="C14" s="94"/>
      <c r="D14" s="95"/>
      <c r="E14" s="94"/>
      <c r="F14" s="12" t="s">
        <v>10</v>
      </c>
      <c r="G14" s="10">
        <f>C13-3</f>
        <v>2457</v>
      </c>
      <c r="H14" s="13" t="s">
        <v>11</v>
      </c>
      <c r="I14" s="74">
        <f>D13-5</f>
        <v>434.33333333333331</v>
      </c>
    </row>
    <row r="16" spans="2:9">
      <c r="B16" s="43"/>
      <c r="C16" s="60" t="s">
        <v>12</v>
      </c>
      <c r="D16" s="60" t="s">
        <v>13</v>
      </c>
      <c r="E16" s="60" t="s">
        <v>14</v>
      </c>
      <c r="F16" s="60" t="s">
        <v>12</v>
      </c>
      <c r="G16" s="60" t="s">
        <v>13</v>
      </c>
      <c r="H16" s="60" t="s">
        <v>14</v>
      </c>
      <c r="I16" s="17"/>
    </row>
    <row r="17" spans="1:9" ht="28.5">
      <c r="B17" s="58" t="s">
        <v>81</v>
      </c>
      <c r="C17" s="60"/>
      <c r="D17" s="60"/>
      <c r="E17" s="60"/>
      <c r="F17" s="60"/>
      <c r="G17" s="60"/>
      <c r="H17" s="60"/>
      <c r="I17" s="17"/>
    </row>
    <row r="18" spans="1:9" ht="28.5">
      <c r="B18" s="58" t="s">
        <v>80</v>
      </c>
      <c r="C18" s="22"/>
      <c r="D18" s="22"/>
      <c r="E18" s="22"/>
      <c r="F18" s="22"/>
      <c r="G18" s="22"/>
      <c r="H18" s="22"/>
      <c r="I18" s="17"/>
    </row>
    <row r="19" spans="1:9">
      <c r="B19" s="58" t="s">
        <v>24</v>
      </c>
      <c r="C19" s="22"/>
      <c r="D19" s="22"/>
      <c r="E19" s="22"/>
      <c r="F19" s="22"/>
      <c r="G19" s="22"/>
      <c r="H19" s="22"/>
      <c r="I19" s="17"/>
    </row>
    <row r="20" spans="1:9">
      <c r="B20" s="58" t="s">
        <v>16</v>
      </c>
      <c r="C20" s="22"/>
      <c r="D20" s="22"/>
      <c r="E20" s="22"/>
      <c r="F20" s="22"/>
      <c r="G20" s="22"/>
      <c r="H20" s="22"/>
      <c r="I20" s="17"/>
    </row>
    <row r="21" spans="1:9">
      <c r="B21" s="58" t="s">
        <v>17</v>
      </c>
      <c r="C21" s="22"/>
      <c r="D21" s="22"/>
      <c r="E21" s="22"/>
      <c r="F21" s="22"/>
      <c r="G21" s="22"/>
      <c r="H21" s="22"/>
      <c r="I21" s="17"/>
    </row>
    <row r="22" spans="1:9">
      <c r="B22" s="58" t="s">
        <v>72</v>
      </c>
      <c r="C22" s="22"/>
      <c r="D22" s="22"/>
      <c r="E22" s="22"/>
      <c r="F22" s="22"/>
      <c r="G22" s="22"/>
      <c r="H22" s="22"/>
      <c r="I22" s="17"/>
    </row>
    <row r="23" spans="1:9">
      <c r="B23" s="68" t="s">
        <v>15</v>
      </c>
      <c r="C23" s="22"/>
      <c r="D23" s="22"/>
      <c r="E23" s="22"/>
      <c r="F23" s="22"/>
      <c r="G23" s="22"/>
      <c r="H23" s="22"/>
      <c r="I23" s="17"/>
    </row>
    <row r="24" spans="1:9">
      <c r="B24" s="30"/>
      <c r="C24" s="31"/>
      <c r="D24" s="31"/>
      <c r="E24" s="31"/>
      <c r="F24" s="31"/>
      <c r="G24" s="31"/>
      <c r="H24" s="31"/>
      <c r="I24" s="17"/>
    </row>
    <row r="25" spans="1:9">
      <c r="A25" s="65" t="s">
        <v>89</v>
      </c>
      <c r="B25" s="65" t="s">
        <v>86</v>
      </c>
      <c r="C25" s="66" t="s">
        <v>12</v>
      </c>
      <c r="D25" s="17"/>
      <c r="E25" s="17"/>
      <c r="F25" s="17"/>
      <c r="G25" s="17"/>
      <c r="H25" s="17"/>
      <c r="I25" s="17"/>
    </row>
    <row r="26" spans="1:9" ht="28.5">
      <c r="A26" s="61" t="s">
        <v>100</v>
      </c>
      <c r="B26" s="58" t="s">
        <v>80</v>
      </c>
      <c r="C26" s="72">
        <f>E13*C7</f>
        <v>1240</v>
      </c>
    </row>
    <row r="27" spans="1:9" ht="28.5">
      <c r="A27" s="61" t="s">
        <v>100</v>
      </c>
      <c r="B27" s="58" t="s">
        <v>81</v>
      </c>
      <c r="C27" s="72">
        <f>C26</f>
        <v>1240</v>
      </c>
      <c r="E27" s="76"/>
    </row>
    <row r="28" spans="1:9">
      <c r="A28" s="61" t="s">
        <v>100</v>
      </c>
      <c r="B28" s="58" t="s">
        <v>24</v>
      </c>
      <c r="C28" s="72">
        <f>C13*C7*2</f>
        <v>14760</v>
      </c>
    </row>
    <row r="29" spans="1:9">
      <c r="A29" s="61" t="s">
        <v>100</v>
      </c>
      <c r="B29" s="58" t="s">
        <v>16</v>
      </c>
      <c r="C29" s="69">
        <f>C6</f>
        <v>1300</v>
      </c>
    </row>
    <row r="30" spans="1:9">
      <c r="A30" s="61" t="s">
        <v>100</v>
      </c>
      <c r="B30" s="58" t="s">
        <v>17</v>
      </c>
      <c r="C30" s="69">
        <f>C6</f>
        <v>1300</v>
      </c>
    </row>
    <row r="31" spans="1:9">
      <c r="A31" s="61" t="s">
        <v>100</v>
      </c>
      <c r="B31" s="58" t="s">
        <v>33</v>
      </c>
      <c r="C31" s="70">
        <f>(2*G13+2*I13)*C8/1000</f>
        <v>11.525333333333334</v>
      </c>
    </row>
    <row r="32" spans="1:9">
      <c r="A32" s="61" t="s">
        <v>87</v>
      </c>
      <c r="B32" s="58" t="s">
        <v>82</v>
      </c>
      <c r="C32" s="75">
        <f>C13*C7*2</f>
        <v>14760</v>
      </c>
    </row>
    <row r="33" spans="1:7">
      <c r="A33" s="61" t="s">
        <v>90</v>
      </c>
      <c r="B33" s="58" t="s">
        <v>85</v>
      </c>
      <c r="C33" s="64">
        <f>C7</f>
        <v>3</v>
      </c>
    </row>
    <row r="35" spans="1:7">
      <c r="A35" s="65"/>
      <c r="B35" s="65" t="s">
        <v>30</v>
      </c>
      <c r="C35" s="65" t="s">
        <v>12</v>
      </c>
      <c r="D35" s="32"/>
      <c r="E35" s="32"/>
    </row>
    <row r="36" spans="1:7">
      <c r="A36" s="61" t="s">
        <v>88</v>
      </c>
      <c r="B36" s="58" t="s">
        <v>18</v>
      </c>
      <c r="C36" s="33">
        <f>G13*I13*C8/1000000</f>
        <v>2.1054506666666666</v>
      </c>
      <c r="D36" s="32"/>
      <c r="E36" s="32"/>
    </row>
    <row r="37" spans="1:7">
      <c r="A37" s="61" t="s">
        <v>88</v>
      </c>
      <c r="B37" s="58" t="s">
        <v>84</v>
      </c>
      <c r="C37" s="69">
        <f>G14*I14*C9/1000000</f>
        <v>1.0671569999999999</v>
      </c>
    </row>
    <row r="39" spans="1:7">
      <c r="B39" s="99" t="s">
        <v>91</v>
      </c>
      <c r="C39" s="99"/>
      <c r="D39" s="99" t="s">
        <v>19</v>
      </c>
      <c r="E39" s="99"/>
      <c r="F39" s="99" t="s">
        <v>20</v>
      </c>
      <c r="G39" s="99"/>
    </row>
    <row r="40" spans="1:7">
      <c r="B40" s="34"/>
      <c r="C40" s="35"/>
      <c r="D40" s="99" t="s">
        <v>21</v>
      </c>
      <c r="E40" s="99"/>
      <c r="F40" s="99" t="s">
        <v>22</v>
      </c>
      <c r="G40" s="99"/>
    </row>
  </sheetData>
  <mergeCells count="19">
    <mergeCell ref="B1:G2"/>
    <mergeCell ref="H1:I2"/>
    <mergeCell ref="F4:G5"/>
    <mergeCell ref="H4:I5"/>
    <mergeCell ref="H12:I12"/>
    <mergeCell ref="B13:B14"/>
    <mergeCell ref="C13:C14"/>
    <mergeCell ref="D13:D14"/>
    <mergeCell ref="E13:E14"/>
    <mergeCell ref="F7:I7"/>
    <mergeCell ref="F8:I8"/>
    <mergeCell ref="E9:E10"/>
    <mergeCell ref="F9:I10"/>
    <mergeCell ref="F12:G12"/>
    <mergeCell ref="B39:C39"/>
    <mergeCell ref="D39:E39"/>
    <mergeCell ref="F39:G39"/>
    <mergeCell ref="D40:E40"/>
    <mergeCell ref="F40:G40"/>
  </mergeCells>
  <phoneticPr fontId="0" type="noConversion"/>
  <dataValidations count="2">
    <dataValidation type="list" allowBlank="1" showInputMessage="1" showErrorMessage="1" sqref="F8:I8">
      <formula1>Наполнение</formula1>
    </dataValidation>
    <dataValidation type="list" allowBlank="1" showInputMessage="1" showErrorMessage="1" sqref="F9:I10">
      <formula1>$B$56:$B$57</formula1>
    </dataValidation>
  </dataValidations>
  <pageMargins left="0.41" right="0.2" top="0.32" bottom="1" header="0.18" footer="0.5"/>
  <pageSetup paperSize="9" scale="7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4"/>
  <dimension ref="A1:D23"/>
  <sheetViews>
    <sheetView workbookViewId="0">
      <selection activeCell="B48" sqref="B48"/>
    </sheetView>
  </sheetViews>
  <sheetFormatPr defaultColWidth="8.85546875" defaultRowHeight="12.75"/>
  <cols>
    <col min="1" max="1" width="17.28515625" style="39" customWidth="1"/>
    <col min="2" max="2" width="22.42578125" style="39" customWidth="1"/>
    <col min="3" max="4" width="21" style="39" customWidth="1"/>
    <col min="5" max="16384" width="8.85546875" style="39"/>
  </cols>
  <sheetData>
    <row r="1" spans="1:4" ht="21.6" customHeight="1">
      <c r="A1" s="38"/>
      <c r="B1" s="38"/>
      <c r="C1" s="102" t="s">
        <v>57</v>
      </c>
      <c r="D1" s="102"/>
    </row>
    <row r="2" spans="1:4" ht="21.6" customHeight="1">
      <c r="A2" s="40" t="s">
        <v>55</v>
      </c>
      <c r="B2" s="40" t="s">
        <v>56</v>
      </c>
      <c r="C2" s="40" t="s">
        <v>59</v>
      </c>
      <c r="D2" s="40" t="s">
        <v>60</v>
      </c>
    </row>
    <row r="3" spans="1:4">
      <c r="A3" s="41" t="s">
        <v>37</v>
      </c>
      <c r="B3" s="41" t="s">
        <v>38</v>
      </c>
      <c r="C3" s="42"/>
      <c r="D3" s="42"/>
    </row>
    <row r="4" spans="1:4">
      <c r="A4" s="41" t="s">
        <v>40</v>
      </c>
      <c r="B4" s="41" t="s">
        <v>39</v>
      </c>
      <c r="C4" s="42"/>
      <c r="D4" s="42"/>
    </row>
    <row r="5" spans="1:4">
      <c r="A5" s="41" t="s">
        <v>41</v>
      </c>
      <c r="B5" s="41" t="s">
        <v>47</v>
      </c>
      <c r="C5" s="42" t="s">
        <v>58</v>
      </c>
      <c r="D5" s="42" t="s">
        <v>58</v>
      </c>
    </row>
    <row r="6" spans="1:4">
      <c r="A6" s="41" t="s">
        <v>42</v>
      </c>
      <c r="B6" s="41" t="s">
        <v>48</v>
      </c>
      <c r="C6" s="42" t="s">
        <v>97</v>
      </c>
      <c r="D6" s="42" t="s">
        <v>98</v>
      </c>
    </row>
    <row r="7" spans="1:4">
      <c r="A7" s="41" t="s">
        <v>43</v>
      </c>
      <c r="B7" s="41" t="s">
        <v>49</v>
      </c>
      <c r="C7" s="42"/>
      <c r="D7" s="42"/>
    </row>
    <row r="8" spans="1:4">
      <c r="A8" s="41" t="s">
        <v>44</v>
      </c>
      <c r="B8" s="41" t="s">
        <v>50</v>
      </c>
      <c r="C8" s="42"/>
      <c r="D8" s="42"/>
    </row>
    <row r="9" spans="1:4">
      <c r="A9" s="41" t="s">
        <v>45</v>
      </c>
      <c r="B9" s="41" t="s">
        <v>51</v>
      </c>
      <c r="C9" s="42" t="s">
        <v>63</v>
      </c>
      <c r="D9" s="42" t="s">
        <v>63</v>
      </c>
    </row>
    <row r="10" spans="1:4">
      <c r="A10" s="41" t="s">
        <v>40</v>
      </c>
      <c r="B10" s="41" t="s">
        <v>52</v>
      </c>
      <c r="C10" s="42" t="s">
        <v>62</v>
      </c>
      <c r="D10" s="42" t="s">
        <v>62</v>
      </c>
    </row>
    <row r="11" spans="1:4">
      <c r="A11" s="41" t="s">
        <v>46</v>
      </c>
      <c r="B11" s="41" t="s">
        <v>53</v>
      </c>
      <c r="C11" s="42" t="s">
        <v>61</v>
      </c>
      <c r="D11" s="42" t="s">
        <v>61</v>
      </c>
    </row>
    <row r="12" spans="1:4">
      <c r="A12" s="41" t="s">
        <v>36</v>
      </c>
      <c r="B12" s="41" t="s">
        <v>54</v>
      </c>
      <c r="C12" s="42" t="s">
        <v>64</v>
      </c>
      <c r="D12" s="42" t="s">
        <v>64</v>
      </c>
    </row>
    <row r="13" spans="1:4">
      <c r="A13" s="71" t="s">
        <v>70</v>
      </c>
      <c r="B13" s="71" t="s">
        <v>92</v>
      </c>
      <c r="C13" s="42" t="s">
        <v>93</v>
      </c>
      <c r="D13" s="42" t="s">
        <v>94</v>
      </c>
    </row>
    <row r="14" spans="1:4">
      <c r="A14" s="103" t="s">
        <v>95</v>
      </c>
      <c r="B14" s="104"/>
    </row>
    <row r="15" spans="1:4">
      <c r="A15" s="41" t="s">
        <v>45</v>
      </c>
      <c r="B15" s="41" t="s">
        <v>51</v>
      </c>
      <c r="C15" s="42" t="s">
        <v>99</v>
      </c>
      <c r="D15" s="42" t="s">
        <v>99</v>
      </c>
    </row>
    <row r="16" spans="1:4">
      <c r="A16" s="41" t="s">
        <v>46</v>
      </c>
      <c r="B16" s="41" t="s">
        <v>53</v>
      </c>
      <c r="C16" s="42" t="s">
        <v>96</v>
      </c>
      <c r="D16" s="42" t="s">
        <v>96</v>
      </c>
    </row>
    <row r="20" spans="1:3">
      <c r="A20" s="41" t="s">
        <v>65</v>
      </c>
      <c r="B20" s="41" t="s">
        <v>67</v>
      </c>
      <c r="C20" s="41"/>
    </row>
    <row r="21" spans="1:3">
      <c r="A21" s="41" t="s">
        <v>68</v>
      </c>
      <c r="B21" s="41" t="s">
        <v>66</v>
      </c>
      <c r="C21" s="41">
        <v>2</v>
      </c>
    </row>
    <row r="22" spans="1:3">
      <c r="A22" s="41" t="s">
        <v>69</v>
      </c>
      <c r="B22" s="41" t="s">
        <v>71</v>
      </c>
      <c r="C22" s="41">
        <v>1.5</v>
      </c>
    </row>
    <row r="23" spans="1:3">
      <c r="A23" s="41" t="s">
        <v>37</v>
      </c>
      <c r="B23" s="41" t="s">
        <v>24</v>
      </c>
      <c r="C23" s="41"/>
    </row>
  </sheetData>
  <mergeCells count="2">
    <mergeCell ref="C1:D1"/>
    <mergeCell ref="A14: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БАВАРИЯ кол-во дверей нечетное</vt:lpstr>
      <vt:lpstr>МОДЕНА кол-во дверей нечетное</vt:lpstr>
      <vt:lpstr>Сокращения</vt:lpstr>
      <vt:lpstr>'БАВАРИЯ кол-во дверей нечетное'!наполнение</vt:lpstr>
      <vt:lpstr>Наполнение</vt:lpstr>
      <vt:lpstr>'БАВАРИЯ кол-во дверей нечетное'!Область_печати</vt:lpstr>
      <vt:lpstr>стекло_4мм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2019-10-25T13:37:03Z</cp:lastPrinted>
  <dcterms:created xsi:type="dcterms:W3CDTF">1996-10-08T23:32:33Z</dcterms:created>
  <dcterms:modified xsi:type="dcterms:W3CDTF">2019-12-11T11:34:44Z</dcterms:modified>
</cp:coreProperties>
</file>